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8720" windowHeight="12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<sst xmlns="http://schemas.openxmlformats.org/spreadsheetml/2006/main" count="27" uniqueCount="27">
  <si>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Počet dětí</t>
  </si>
  <si>
    <t>Čistá mzda:</t>
  </si>
  <si>
    <t>Sleva na poplatnika 2 070 Kč / měs</t>
  </si>
  <si>
    <t>Sleva na dítě 890 Kč / měs</t>
  </si>
  <si>
    <t>Hrubá mzda (HM)</t>
  </si>
  <si>
    <t>15 % z SHM</t>
  </si>
  <si>
    <t>Záloha na daň z příjmu  (15 % z SHM)</t>
  </si>
  <si>
    <t>zaměstnavatel</t>
  </si>
  <si>
    <t>Otázka zní:</t>
  </si>
  <si>
    <t>Sečteno podtrženo:</t>
  </si>
  <si>
    <t>Celkem odvody STÁTU</t>
  </si>
  <si>
    <t>a</t>
  </si>
  <si>
    <t>z toho:</t>
  </si>
  <si>
    <t>Zadejte  HM v Kč</t>
  </si>
  <si>
    <t>Superhrubá mzda (SHM)</t>
  </si>
  <si>
    <t>Záloha na daň z příjmu</t>
  </si>
  <si>
    <t>zaměstnanec</t>
  </si>
  <si>
    <t>Průměrná HM v ČR cca 19 000 Kč</t>
  </si>
  <si>
    <t>Pojistné hrazené zaměstnavatelem 34 % z HM</t>
  </si>
  <si>
    <t>SHM = HM + (34% * HM) = Superhrubá mzda</t>
  </si>
  <si>
    <t>Pojistně hrazené zaměstnancem  (11,0 % z HM)</t>
  </si>
  <si>
    <t>Z toho co vám STÁT laskavě nechal, si vezme další daně?  DPH 20 %, atd., atd… (*)</t>
  </si>
  <si>
    <r>
      <t xml:space="preserve">(*)  Pokud náhodou, jezdíte autem, kouřite, pijete alkohol, navštěvujete lékaře, soudy, úřady atd., atd.  Celkové daňové zatížení občana ČR je mnohém vyšší! </t>
    </r>
    <r>
      <rPr>
        <b/>
        <sz val="10"/>
        <color indexed="10"/>
        <rFont val="Arial"/>
        <family val="2"/>
      </rPr>
      <t>V 102,- Kč daňě na každé vyplacené 100,- Kč nejsou započítané daně:</t>
    </r>
    <r>
      <rPr>
        <sz val="10"/>
        <rFont val="Arial"/>
        <family val="2"/>
      </rPr>
      <t xml:space="preserve"> </t>
    </r>
    <r>
      <rPr>
        <b/>
        <sz val="9"/>
        <rFont val="Arial"/>
        <family val="2"/>
      </rPr>
      <t>Silniční, dálniční, z nemovitostí a převodu, daň darovací, dědická, poplatky u lékaře, soudní poplatky, atd. atd.</t>
    </r>
  </si>
  <si>
    <t>Min. daňové zatížení zaměstnance v ČR</t>
  </si>
  <si>
    <t>Stavíme nejdražší dálnice v celém EU,  jsme na 2. míste v žebříčku korupci (zezadu), za námi je ČAD?</t>
  </si>
  <si>
    <t>Jak STÁT nakládá s tím co vezme lidém ? STÁT netvoři hodnoty, hodnoty tvoři lidé !</t>
  </si>
  <si>
    <t>Výpočet mzdy od 1.1.2010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</si>
</sst>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_ ;[Red]\-#,##0\ "/>
    <numFmt numFmtId="166" formatCode="#,##0.0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u val="single"/>
      <sz val="11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/>
    </xf>
    <xf numFmtId="8" fontId="1" fillId="3" borderId="1" xfId="0" applyNumberFormat="1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/>
    </xf>
    <xf numFmtId="164" fontId="1" fillId="0" borderId="3" xfId="0" applyNumberFormat="1" applyFont="1" applyBorder="1" applyAlignment="1">
      <alignment/>
    </xf>
    <xf numFmtId="0" fontId="1" fillId="6" borderId="4" xfId="0" applyFont="1" applyFill="1" applyBorder="1" applyAlignment="1">
      <alignment horizontal="center"/>
    </xf>
    <xf numFmtId="8" fontId="1" fillId="3" borderId="1" xfId="0" applyNumberFormat="1" applyFont="1" applyFill="1" applyBorder="1" applyAlignment="1">
      <alignment horizontal="right"/>
    </xf>
    <xf numFmtId="164" fontId="3" fillId="7" borderId="2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64" fontId="11" fillId="8" borderId="1" xfId="0" applyNumberFormat="1" applyFont="1" applyFill="1" applyBorder="1" applyAlignment="1">
      <alignment vertical="center"/>
    </xf>
    <xf numFmtId="0" fontId="0" fillId="9" borderId="0" xfId="0" applyFill="1" applyAlignment="1">
      <alignment/>
    </xf>
    <xf numFmtId="0" fontId="0" fillId="9" borderId="0" xfId="0" applyFill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6" fillId="9" borderId="0" xfId="0" applyFont="1" applyFill="1" applyAlignment="1">
      <alignment vertical="center"/>
    </xf>
    <xf numFmtId="0" fontId="0" fillId="9" borderId="0" xfId="0" applyFill="1" applyBorder="1" applyAlignment="1">
      <alignment/>
    </xf>
    <xf numFmtId="0" fontId="0" fillId="9" borderId="0" xfId="0" applyFill="1" applyBorder="1" applyAlignment="1">
      <alignment horizontal="left"/>
    </xf>
    <xf numFmtId="0" fontId="0" fillId="9" borderId="7" xfId="0" applyFill="1" applyBorder="1" applyAlignment="1">
      <alignment horizontal="left"/>
    </xf>
    <xf numFmtId="0" fontId="1" fillId="10" borderId="1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164" fontId="9" fillId="10" borderId="1" xfId="0" applyNumberFormat="1" applyFont="1" applyFill="1" applyBorder="1" applyAlignment="1">
      <alignment horizontal="center"/>
    </xf>
    <xf numFmtId="164" fontId="9" fillId="10" borderId="6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164" fontId="5" fillId="11" borderId="1" xfId="0" applyNumberFormat="1" applyFont="1" applyFill="1" applyBorder="1" applyAlignment="1">
      <alignment horizontal="center"/>
    </xf>
    <xf numFmtId="164" fontId="5" fillId="11" borderId="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0" fillId="9" borderId="1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 vertical="center"/>
    </xf>
    <xf numFmtId="0" fontId="1" fillId="8" borderId="6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164" fontId="4" fillId="11" borderId="3" xfId="0" applyNumberFormat="1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164" fontId="5" fillId="11" borderId="9" xfId="0" applyNumberFormat="1" applyFont="1" applyFill="1" applyBorder="1" applyAlignment="1">
      <alignment horizontal="center"/>
    </xf>
    <xf numFmtId="164" fontId="5" fillId="11" borderId="11" xfId="0" applyNumberFormat="1" applyFont="1" applyFill="1" applyBorder="1" applyAlignment="1">
      <alignment horizontal="center"/>
    </xf>
    <xf numFmtId="164" fontId="10" fillId="10" borderId="3" xfId="0" applyNumberFormat="1" applyFont="1" applyFill="1" applyBorder="1" applyAlignment="1">
      <alignment horizontal="center" vertical="center"/>
    </xf>
    <xf numFmtId="164" fontId="10" fillId="10" borderId="4" xfId="0" applyNumberFormat="1" applyFont="1" applyFill="1" applyBorder="1" applyAlignment="1">
      <alignment horizontal="center" vertical="center"/>
    </xf>
    <xf numFmtId="164" fontId="10" fillId="10" borderId="9" xfId="0" applyNumberFormat="1" applyFont="1" applyFill="1" applyBorder="1" applyAlignment="1">
      <alignment horizontal="center" vertical="center"/>
    </xf>
    <xf numFmtId="164" fontId="10" fillId="10" borderId="11" xfId="0" applyNumberFormat="1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 wrapText="1"/>
    </xf>
    <xf numFmtId="0" fontId="0" fillId="11" borderId="4" xfId="0" applyFont="1" applyFill="1" applyBorder="1" applyAlignment="1">
      <alignment horizontal="center" vertical="center" wrapText="1"/>
    </xf>
    <xf numFmtId="0" fontId="0" fillId="11" borderId="9" xfId="0" applyFont="1" applyFill="1" applyBorder="1" applyAlignment="1">
      <alignment horizontal="center" vertical="center" wrapText="1"/>
    </xf>
    <xf numFmtId="0" fontId="0" fillId="11" borderId="11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left" vertical="top" wrapText="1"/>
    </xf>
    <xf numFmtId="0" fontId="0" fillId="11" borderId="12" xfId="0" applyFont="1" applyFill="1" applyBorder="1" applyAlignment="1">
      <alignment horizontal="left" vertical="top" wrapText="1"/>
    </xf>
    <xf numFmtId="0" fontId="0" fillId="11" borderId="4" xfId="0" applyFont="1" applyFill="1" applyBorder="1" applyAlignment="1">
      <alignment horizontal="left" vertical="top" wrapText="1"/>
    </xf>
    <xf numFmtId="0" fontId="0" fillId="11" borderId="7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 wrapText="1"/>
    </xf>
    <xf numFmtId="0" fontId="0" fillId="11" borderId="8" xfId="0" applyFont="1" applyFill="1" applyBorder="1" applyAlignment="1">
      <alignment horizontal="left" vertical="top" wrapText="1"/>
    </xf>
    <xf numFmtId="0" fontId="0" fillId="11" borderId="9" xfId="0" applyFont="1" applyFill="1" applyBorder="1" applyAlignment="1">
      <alignment horizontal="left" vertical="top" wrapText="1"/>
    </xf>
    <xf numFmtId="0" fontId="0" fillId="11" borderId="10" xfId="0" applyFont="1" applyFill="1" applyBorder="1" applyAlignment="1">
      <alignment horizontal="left" vertical="top" wrapText="1"/>
    </xf>
    <xf numFmtId="0" fontId="0" fillId="11" borderId="1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left"/>
    </xf>
    <xf numFmtId="0" fontId="9" fillId="10" borderId="1" xfId="0" applyFont="1" applyFill="1" applyBorder="1" applyAlignment="1">
      <alignment horizontal="left"/>
    </xf>
    <xf numFmtId="0" fontId="9" fillId="10" borderId="5" xfId="0" applyFont="1" applyFill="1" applyBorder="1" applyAlignment="1">
      <alignment horizontal="left"/>
    </xf>
    <xf numFmtId="0" fontId="9" fillId="10" borderId="6" xfId="0" applyFont="1" applyFill="1" applyBorder="1" applyAlignment="1">
      <alignment horizontal="left"/>
    </xf>
    <xf numFmtId="0" fontId="7" fillId="11" borderId="3" xfId="0" applyFont="1" applyFill="1" applyBorder="1" applyAlignment="1">
      <alignment horizontal="justify" vertical="top" wrapText="1"/>
    </xf>
    <xf numFmtId="0" fontId="7" fillId="11" borderId="12" xfId="0" applyFont="1" applyFill="1" applyBorder="1" applyAlignment="1">
      <alignment horizontal="justify" vertical="top" wrapText="1"/>
    </xf>
    <xf numFmtId="0" fontId="7" fillId="11" borderId="4" xfId="0" applyFont="1" applyFill="1" applyBorder="1" applyAlignment="1">
      <alignment horizontal="justify" vertical="top" wrapText="1"/>
    </xf>
    <xf numFmtId="0" fontId="7" fillId="11" borderId="9" xfId="0" applyFont="1" applyFill="1" applyBorder="1" applyAlignment="1">
      <alignment horizontal="justify" vertical="top" wrapText="1"/>
    </xf>
    <xf numFmtId="0" fontId="7" fillId="11" borderId="10" xfId="0" applyFont="1" applyFill="1" applyBorder="1" applyAlignment="1">
      <alignment horizontal="justify" vertical="top" wrapText="1"/>
    </xf>
    <xf numFmtId="0" fontId="7" fillId="11" borderId="11" xfId="0" applyFont="1" applyFill="1" applyBorder="1" applyAlignment="1">
      <alignment horizontal="justify" vertical="top" wrapText="1"/>
    </xf>
    <xf numFmtId="0" fontId="14" fillId="11" borderId="12" xfId="0" applyFont="1" applyFill="1" applyBorder="1" applyAlignment="1">
      <alignment horizontal="left" vertical="top" wrapText="1"/>
    </xf>
    <xf numFmtId="0" fontId="14" fillId="11" borderId="4" xfId="0" applyFont="1" applyFill="1" applyBorder="1" applyAlignment="1">
      <alignment horizontal="left" vertical="top" wrapText="1"/>
    </xf>
    <xf numFmtId="0" fontId="14" fillId="11" borderId="10" xfId="0" applyFont="1" applyFill="1" applyBorder="1" applyAlignment="1">
      <alignment horizontal="left" vertical="top" wrapText="1"/>
    </xf>
    <xf numFmtId="0" fontId="14" fillId="11" borderId="11" xfId="0" applyFont="1" applyFill="1" applyBorder="1" applyAlignment="1">
      <alignment horizontal="left" vertical="top" wrapText="1"/>
    </xf>
    <xf numFmtId="0" fontId="14" fillId="11" borderId="3" xfId="0" applyFont="1" applyFill="1" applyBorder="1" applyAlignment="1">
      <alignment horizontal="left" vertical="top" wrapText="1"/>
    </xf>
    <xf numFmtId="0" fontId="14" fillId="11" borderId="9" xfId="0" applyFont="1" applyFill="1" applyBorder="1" applyAlignment="1">
      <alignment horizontal="left" vertical="top" wrapText="1"/>
    </xf>
    <xf numFmtId="10" fontId="9" fillId="11" borderId="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showGridLines="0" tabSelected="1" workbookViewId="0" topLeftCell="A1">
      <selection activeCell="K28" sqref="K28"/>
    </sheetView>
  </sheetViews>
  <sheetFormatPr defaultColWidth="9.140625" defaultRowHeight="12.75"/>
  <cols>
    <col min="1" max="1" width="4.140625" style="0" customWidth="1"/>
    <col min="2" max="2" width="11.140625" style="0" customWidth="1"/>
    <col min="3" max="3" width="14.421875" style="0" customWidth="1"/>
    <col min="4" max="4" width="17.421875" style="0" customWidth="1"/>
    <col min="5" max="5" width="14.57421875" style="0" customWidth="1"/>
    <col min="6" max="6" width="12.140625" style="0" bestFit="1" customWidth="1"/>
    <col min="7" max="7" width="12.8515625" style="0" customWidth="1"/>
    <col min="8" max="8" width="17.421875" style="0" customWidth="1"/>
    <col min="9" max="9" width="2.57421875" style="0" customWidth="1"/>
    <col min="10" max="10" width="11.00390625" style="0" customWidth="1"/>
    <col min="11" max="11" width="17.421875" style="0" customWidth="1"/>
    <col min="12" max="12" width="14.7109375" style="0" bestFit="1" customWidth="1"/>
  </cols>
  <sheetData>
    <row r="1" spans="1:18" ht="13.5" thickBo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3.5" thickBot="1">
      <c r="A2" s="15"/>
      <c r="B2" s="81" t="s">
        <v>26</v>
      </c>
      <c r="C2" s="82"/>
      <c r="D2" s="8" t="s">
        <v>13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9.5" customHeight="1" thickBot="1">
      <c r="A3" s="15"/>
      <c r="B3" s="46" t="s">
        <v>4</v>
      </c>
      <c r="C3" s="47"/>
      <c r="D3" s="14">
        <v>19000</v>
      </c>
      <c r="E3" s="40" t="s">
        <v>17</v>
      </c>
      <c r="F3" s="41"/>
      <c r="G3" s="42"/>
      <c r="H3" s="15"/>
      <c r="I3" s="15"/>
      <c r="J3" s="22" t="s">
        <v>10</v>
      </c>
      <c r="K3" s="23"/>
      <c r="L3" s="15"/>
      <c r="M3" s="16"/>
      <c r="N3" s="15"/>
      <c r="O3" s="15"/>
      <c r="P3" s="15"/>
      <c r="Q3" s="15"/>
      <c r="R3" s="15"/>
    </row>
    <row r="4" spans="1:18" ht="13.5" thickBot="1">
      <c r="A4" s="15"/>
      <c r="B4" s="38"/>
      <c r="C4" s="39"/>
      <c r="D4" s="7">
        <f>D3*34%</f>
        <v>6460.000000000001</v>
      </c>
      <c r="E4" s="56" t="s">
        <v>18</v>
      </c>
      <c r="F4" s="57"/>
      <c r="G4" s="57"/>
      <c r="H4" s="58"/>
      <c r="I4" s="15"/>
      <c r="J4" s="52">
        <f>D4+D10+D11</f>
        <v>12369</v>
      </c>
      <c r="K4" s="53"/>
      <c r="L4" s="15"/>
      <c r="M4" s="15"/>
      <c r="N4" s="15"/>
      <c r="O4" s="15"/>
      <c r="P4" s="15"/>
      <c r="Q4" s="15"/>
      <c r="R4" s="15"/>
    </row>
    <row r="5" spans="1:18" ht="13.5" thickBot="1">
      <c r="A5" s="15"/>
      <c r="B5" s="48" t="s">
        <v>14</v>
      </c>
      <c r="C5" s="49"/>
      <c r="D5" s="3">
        <f>SUM(D3:E4)</f>
        <v>25460</v>
      </c>
      <c r="E5" s="59" t="s">
        <v>19</v>
      </c>
      <c r="F5" s="60"/>
      <c r="G5" s="60"/>
      <c r="H5" s="61"/>
      <c r="I5" s="15"/>
      <c r="J5" s="54"/>
      <c r="K5" s="55"/>
      <c r="L5" s="15"/>
      <c r="M5" s="15"/>
      <c r="N5" s="15"/>
      <c r="O5" s="15"/>
      <c r="P5" s="15"/>
      <c r="Q5" s="15"/>
      <c r="R5" s="15"/>
    </row>
    <row r="6" spans="1:18" ht="13.5" thickBot="1">
      <c r="A6" s="15"/>
      <c r="B6" s="50" t="s">
        <v>15</v>
      </c>
      <c r="C6" s="51"/>
      <c r="D6" s="1">
        <f>15%*D5</f>
        <v>3819</v>
      </c>
      <c r="E6" s="11" t="s">
        <v>5</v>
      </c>
      <c r="F6" s="12"/>
      <c r="G6" s="12"/>
      <c r="H6" s="13"/>
      <c r="I6" s="15"/>
      <c r="J6" s="24" t="s">
        <v>12</v>
      </c>
      <c r="K6" s="25"/>
      <c r="L6" s="15"/>
      <c r="M6" s="15"/>
      <c r="N6" s="15"/>
      <c r="O6" s="15"/>
      <c r="P6" s="15"/>
      <c r="Q6" s="15"/>
      <c r="R6" s="15"/>
    </row>
    <row r="7" spans="1:18" ht="13.5" thickBot="1">
      <c r="A7" s="15"/>
      <c r="B7" s="20"/>
      <c r="C7" s="20"/>
      <c r="D7" s="19"/>
      <c r="E7" s="19"/>
      <c r="F7" s="19"/>
      <c r="G7" s="19"/>
      <c r="H7" s="19"/>
      <c r="I7" s="15"/>
      <c r="J7" s="28" t="s">
        <v>16</v>
      </c>
      <c r="K7" s="29"/>
      <c r="L7" s="15"/>
      <c r="M7" s="15"/>
      <c r="N7" s="15"/>
      <c r="O7" s="15"/>
      <c r="P7" s="15"/>
      <c r="Q7" s="15"/>
      <c r="R7" s="15"/>
    </row>
    <row r="8" spans="1:18" ht="15.75" thickBot="1">
      <c r="A8" s="15"/>
      <c r="B8" s="5" t="s">
        <v>0</v>
      </c>
      <c r="C8" s="4">
        <v>0</v>
      </c>
      <c r="D8" s="9">
        <f>890*C8</f>
        <v>0</v>
      </c>
      <c r="E8" s="35" t="s">
        <v>3</v>
      </c>
      <c r="F8" s="36"/>
      <c r="G8" s="36"/>
      <c r="H8" s="37"/>
      <c r="I8" s="15"/>
      <c r="J8" s="62">
        <f>D10+D11</f>
        <v>5909</v>
      </c>
      <c r="K8" s="63"/>
      <c r="L8" s="15"/>
      <c r="M8" s="15"/>
      <c r="N8" s="15"/>
      <c r="O8" s="15"/>
      <c r="P8" s="15"/>
      <c r="Q8" s="15"/>
      <c r="R8" s="15"/>
    </row>
    <row r="9" spans="1:18" ht="13.5" thickBot="1">
      <c r="A9" s="15"/>
      <c r="B9" s="21"/>
      <c r="C9" s="20"/>
      <c r="D9" s="2">
        <v>2070</v>
      </c>
      <c r="E9" s="35" t="s">
        <v>2</v>
      </c>
      <c r="F9" s="36"/>
      <c r="G9" s="36"/>
      <c r="H9" s="37"/>
      <c r="I9" s="15"/>
      <c r="J9" s="24" t="s">
        <v>11</v>
      </c>
      <c r="K9" s="25"/>
      <c r="L9" s="15"/>
      <c r="M9" s="15"/>
      <c r="N9" s="15"/>
      <c r="O9" s="15"/>
      <c r="P9" s="15"/>
      <c r="Q9" s="15"/>
      <c r="R9" s="15"/>
    </row>
    <row r="10" spans="1:18" ht="13.5" thickBot="1">
      <c r="A10" s="15"/>
      <c r="B10" s="21"/>
      <c r="C10" s="20"/>
      <c r="D10" s="1">
        <f>15%*D5</f>
        <v>3819</v>
      </c>
      <c r="E10" s="43" t="s">
        <v>6</v>
      </c>
      <c r="F10" s="44"/>
      <c r="G10" s="44"/>
      <c r="H10" s="45"/>
      <c r="I10" s="15"/>
      <c r="J10" s="28" t="s">
        <v>7</v>
      </c>
      <c r="K10" s="29"/>
      <c r="L10" s="15"/>
      <c r="M10" s="15"/>
      <c r="N10" s="15"/>
      <c r="O10" s="15"/>
      <c r="P10" s="15"/>
      <c r="Q10" s="15"/>
      <c r="R10" s="15"/>
    </row>
    <row r="11" spans="1:18" ht="15.75" thickBot="1">
      <c r="A11" s="15"/>
      <c r="B11" s="21"/>
      <c r="C11" s="20"/>
      <c r="D11" s="1">
        <f>11%*D3</f>
        <v>2090</v>
      </c>
      <c r="E11" s="30" t="s">
        <v>20</v>
      </c>
      <c r="F11" s="31"/>
      <c r="G11" s="31"/>
      <c r="H11" s="32"/>
      <c r="I11" s="15"/>
      <c r="J11" s="33">
        <f>D4</f>
        <v>6460.000000000001</v>
      </c>
      <c r="K11" s="34"/>
      <c r="L11" s="15"/>
      <c r="M11" s="15"/>
      <c r="N11" s="15"/>
      <c r="O11" s="15"/>
      <c r="P11" s="15"/>
      <c r="Q11" s="15"/>
      <c r="R11" s="15"/>
    </row>
    <row r="12" spans="1:18" ht="16.5" thickBot="1">
      <c r="A12" s="15"/>
      <c r="B12" s="28" t="s">
        <v>1</v>
      </c>
      <c r="C12" s="29"/>
      <c r="D12" s="10">
        <f>D3+D8+D9-D10-D11</f>
        <v>15161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6" customHeight="1" thickBo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6.5" thickBot="1">
      <c r="A14" s="15"/>
      <c r="B14" s="83" t="s">
        <v>21</v>
      </c>
      <c r="C14" s="84"/>
      <c r="D14" s="84"/>
      <c r="E14" s="84"/>
      <c r="F14" s="84"/>
      <c r="G14" s="84"/>
      <c r="H14" s="85"/>
      <c r="I14" s="15"/>
      <c r="J14" s="26">
        <f>D12*20%</f>
        <v>3032.2000000000003</v>
      </c>
      <c r="K14" s="27"/>
      <c r="L14" s="15"/>
      <c r="M14" s="15"/>
      <c r="N14" s="15"/>
      <c r="O14" s="15"/>
      <c r="P14" s="15"/>
      <c r="Q14" s="15"/>
      <c r="R14" s="15"/>
    </row>
    <row r="15" spans="1:18" ht="21" customHeight="1">
      <c r="A15" s="15"/>
      <c r="B15" s="18" t="s">
        <v>9</v>
      </c>
      <c r="C15" s="15"/>
      <c r="D15" s="1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4.5" customHeight="1" thickBo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2.75">
      <c r="A17" s="15"/>
      <c r="B17" s="72" t="s">
        <v>22</v>
      </c>
      <c r="C17" s="73"/>
      <c r="D17" s="73"/>
      <c r="E17" s="73"/>
      <c r="F17" s="73"/>
      <c r="G17" s="73"/>
      <c r="H17" s="74"/>
      <c r="I17" s="15"/>
      <c r="J17" s="68" t="s">
        <v>23</v>
      </c>
      <c r="K17" s="69"/>
      <c r="L17" s="15"/>
      <c r="M17" s="15"/>
      <c r="N17" s="15"/>
      <c r="O17" s="15"/>
      <c r="P17" s="15"/>
      <c r="Q17" s="15"/>
      <c r="R17" s="15"/>
    </row>
    <row r="18" spans="1:18" ht="13.5" thickBot="1">
      <c r="A18" s="15"/>
      <c r="B18" s="75"/>
      <c r="C18" s="76"/>
      <c r="D18" s="76"/>
      <c r="E18" s="76"/>
      <c r="F18" s="76"/>
      <c r="G18" s="76"/>
      <c r="H18" s="77"/>
      <c r="I18" s="15"/>
      <c r="J18" s="70"/>
      <c r="K18" s="71"/>
      <c r="L18" s="15"/>
      <c r="M18" s="15"/>
      <c r="N18" s="15"/>
      <c r="O18" s="15"/>
      <c r="P18" s="15"/>
      <c r="Q18" s="15"/>
      <c r="R18" s="15"/>
    </row>
    <row r="19" spans="1:18" ht="16.5" customHeight="1" thickBot="1">
      <c r="A19" s="15"/>
      <c r="B19" s="78"/>
      <c r="C19" s="79"/>
      <c r="D19" s="79"/>
      <c r="E19" s="79"/>
      <c r="F19" s="79"/>
      <c r="G19" s="79"/>
      <c r="H19" s="80"/>
      <c r="I19" s="15"/>
      <c r="J19" s="64">
        <f>J14+J4</f>
        <v>15401.2</v>
      </c>
      <c r="K19" s="65"/>
      <c r="L19" s="98">
        <f>J19/D12</f>
        <v>1.015843282105402</v>
      </c>
      <c r="M19" s="15"/>
      <c r="N19" s="15"/>
      <c r="O19" s="15"/>
      <c r="P19" s="15"/>
      <c r="Q19" s="15"/>
      <c r="R19" s="15"/>
    </row>
    <row r="20" spans="1:18" ht="13.5" customHeight="1" thickBot="1">
      <c r="A20" s="15"/>
      <c r="B20" s="15"/>
      <c r="C20" s="15"/>
      <c r="D20" s="15"/>
      <c r="E20" s="15"/>
      <c r="F20" s="15"/>
      <c r="G20" s="15"/>
      <c r="H20" s="15"/>
      <c r="I20" s="15"/>
      <c r="J20" s="66"/>
      <c r="K20" s="67"/>
      <c r="L20" s="15"/>
      <c r="M20" s="15"/>
      <c r="N20" s="15"/>
      <c r="O20" s="15"/>
      <c r="P20" s="15"/>
      <c r="Q20" s="15"/>
      <c r="R20" s="15"/>
    </row>
    <row r="21" spans="1:18" ht="19.5" customHeight="1" thickBot="1">
      <c r="A21" s="15"/>
      <c r="B21" s="15"/>
      <c r="C21" s="15"/>
      <c r="D21" s="6" t="s">
        <v>8</v>
      </c>
      <c r="E21" s="17"/>
      <c r="F21" s="17"/>
      <c r="G21" s="17"/>
      <c r="H21" s="17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9.5" customHeight="1">
      <c r="A22" s="15"/>
      <c r="B22" s="15"/>
      <c r="C22" s="15"/>
      <c r="D22" s="96" t="s">
        <v>25</v>
      </c>
      <c r="E22" s="92"/>
      <c r="F22" s="92"/>
      <c r="G22" s="93"/>
      <c r="H22" s="86" t="s">
        <v>24</v>
      </c>
      <c r="I22" s="87"/>
      <c r="J22" s="87"/>
      <c r="K22" s="88"/>
      <c r="L22" s="15"/>
      <c r="M22" s="15"/>
      <c r="N22" s="15"/>
      <c r="O22" s="15"/>
      <c r="P22" s="15"/>
      <c r="Q22" s="15"/>
      <c r="R22" s="15"/>
    </row>
    <row r="23" spans="1:18" ht="19.5" customHeight="1" thickBot="1">
      <c r="A23" s="15"/>
      <c r="B23" s="15"/>
      <c r="C23" s="15"/>
      <c r="D23" s="97"/>
      <c r="E23" s="94"/>
      <c r="F23" s="94"/>
      <c r="G23" s="95"/>
      <c r="H23" s="89"/>
      <c r="I23" s="90"/>
      <c r="J23" s="90"/>
      <c r="K23" s="91"/>
      <c r="L23" s="15"/>
      <c r="M23" s="15"/>
      <c r="N23" s="15"/>
      <c r="O23" s="15"/>
      <c r="P23" s="15"/>
      <c r="Q23" s="15"/>
      <c r="R23" s="15"/>
    </row>
    <row r="24" spans="1:18" ht="19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</sheetData>
  <sheetProtection/>
  <mergeCells count="28">
    <mergeCell ref="B17:H19"/>
    <mergeCell ref="H22:K23"/>
    <mergeCell ref="D22:G23"/>
    <mergeCell ref="J19:K20"/>
    <mergeCell ref="J17:K18"/>
    <mergeCell ref="B3:C3"/>
    <mergeCell ref="B5:C5"/>
    <mergeCell ref="B6:C6"/>
    <mergeCell ref="J4:K5"/>
    <mergeCell ref="J6:K6"/>
    <mergeCell ref="E4:H4"/>
    <mergeCell ref="E5:H5"/>
    <mergeCell ref="J7:K7"/>
    <mergeCell ref="J8:K8"/>
    <mergeCell ref="B2:C2"/>
    <mergeCell ref="B12:C12"/>
    <mergeCell ref="E11:H11"/>
    <mergeCell ref="J10:K10"/>
    <mergeCell ref="J11:K11"/>
    <mergeCell ref="E8:H8"/>
    <mergeCell ref="E9:H9"/>
    <mergeCell ref="B4:C4"/>
    <mergeCell ref="E3:G3"/>
    <mergeCell ref="E10:H10"/>
    <mergeCell ref="B14:H14"/>
    <mergeCell ref="J3:K3"/>
    <mergeCell ref="J9:K9"/>
    <mergeCell ref="J14:K14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SčV a K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ILIEV Živko</dc:creator>
  <cp:keywords/>
  <dc:description/>
  <cp:lastModifiedBy>Živko Iliev</cp:lastModifiedBy>
  <cp:lastPrinted>2008-02-07T12:14:11Z</cp:lastPrinted>
  <dcterms:created xsi:type="dcterms:W3CDTF">2008-02-06T11:21:47Z</dcterms:created>
  <dcterms:modified xsi:type="dcterms:W3CDTF">2010-05-18T06:55:23Z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